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80" yWindow="-80" windowWidth="21600" windowHeight="996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9" i="1"/>
  <c r="K8"/>
  <c r="K7"/>
  <c r="K6"/>
  <c r="K5"/>
  <c r="K4"/>
  <c r="J9"/>
  <c r="J8"/>
  <c r="J7"/>
  <c r="J6"/>
  <c r="J5"/>
  <c r="J4"/>
  <c r="I9"/>
  <c r="I8"/>
  <c r="I7"/>
  <c r="I6"/>
  <c r="I5"/>
  <c r="I4"/>
  <c r="H17"/>
  <c r="H18"/>
  <c r="H19"/>
  <c r="H20"/>
  <c r="H21"/>
  <c r="H22"/>
  <c r="H23"/>
  <c r="F17"/>
  <c r="F18"/>
  <c r="F19"/>
  <c r="F20"/>
  <c r="F21"/>
  <c r="F22"/>
  <c r="F23"/>
  <c r="F25"/>
  <c r="F27"/>
  <c r="I17"/>
  <c r="I18"/>
  <c r="I19"/>
  <c r="I20"/>
  <c r="I21"/>
  <c r="I22"/>
  <c r="I23"/>
  <c r="J23"/>
  <c r="J25"/>
  <c r="J22"/>
  <c r="J21"/>
  <c r="J20"/>
  <c r="J19"/>
  <c r="J18"/>
  <c r="J17"/>
  <c r="E23"/>
  <c r="E22"/>
  <c r="E21"/>
  <c r="E20"/>
  <c r="E19"/>
  <c r="E18"/>
  <c r="E17"/>
  <c r="B23"/>
  <c r="C23"/>
  <c r="D23"/>
  <c r="H10"/>
  <c r="E10"/>
  <c r="H12"/>
  <c r="G10"/>
  <c r="G12"/>
  <c r="F10"/>
  <c r="D10"/>
  <c r="F12"/>
  <c r="K10"/>
  <c r="J10"/>
  <c r="I10"/>
  <c r="C10"/>
  <c r="B10"/>
</calcChain>
</file>

<file path=xl/sharedStrings.xml><?xml version="1.0" encoding="utf-8"?>
<sst xmlns="http://schemas.openxmlformats.org/spreadsheetml/2006/main" count="38" uniqueCount="33">
  <si>
    <t>Scenario 2</t>
    <phoneticPr fontId="2" type="noConversion"/>
  </si>
  <si>
    <t>remaining:</t>
    <phoneticPr fontId="2" type="noConversion"/>
  </si>
  <si>
    <t>Contract</t>
    <phoneticPr fontId="2" type="noConversion"/>
  </si>
  <si>
    <t>Advance</t>
    <phoneticPr fontId="2" type="noConversion"/>
  </si>
  <si>
    <t>P1</t>
    <phoneticPr fontId="2" type="noConversion"/>
  </si>
  <si>
    <t>Scenario 1</t>
    <phoneticPr fontId="2" type="noConversion"/>
  </si>
  <si>
    <t>Unreimb.</t>
    <phoneticPr fontId="2" type="noConversion"/>
  </si>
  <si>
    <t>P2 Add.</t>
    <phoneticPr fontId="2" type="noConversion"/>
  </si>
  <si>
    <t>Tot. Received</t>
    <phoneticPr fontId="2" type="noConversion"/>
  </si>
  <si>
    <t>tot. EC contrib:</t>
    <phoneticPr fontId="2" type="noConversion"/>
  </si>
  <si>
    <t>form c checks:</t>
    <phoneticPr fontId="2" type="noConversion"/>
  </si>
  <si>
    <t>CNRS</t>
    <phoneticPr fontId="2" type="noConversion"/>
  </si>
  <si>
    <t>UCM</t>
    <phoneticPr fontId="2" type="noConversion"/>
  </si>
  <si>
    <t>GRNET</t>
    <phoneticPr fontId="2" type="noConversion"/>
  </si>
  <si>
    <t>SIXSQ</t>
    <phoneticPr fontId="2" type="noConversion"/>
  </si>
  <si>
    <t>TID</t>
    <phoneticPr fontId="2" type="noConversion"/>
  </si>
  <si>
    <t>TCD</t>
    <phoneticPr fontId="2" type="noConversion"/>
  </si>
  <si>
    <t>TOTAL</t>
    <phoneticPr fontId="2" type="noConversion"/>
  </si>
  <si>
    <t>Period 2</t>
    <phoneticPr fontId="2" type="noConversion"/>
  </si>
  <si>
    <t>Full Project Duration</t>
    <phoneticPr fontId="2" type="noConversion"/>
  </si>
  <si>
    <t>Period 1</t>
    <phoneticPr fontId="2" type="noConversion"/>
  </si>
  <si>
    <t>TC</t>
    <phoneticPr fontId="2" type="noConversion"/>
  </si>
  <si>
    <t>Reimb.</t>
    <phoneticPr fontId="2" type="noConversion"/>
  </si>
  <si>
    <t>TC Adj.</t>
    <phoneticPr fontId="2" type="noConversion"/>
  </si>
  <si>
    <t>Reimb. Adj.</t>
    <phoneticPr fontId="2" type="noConversion"/>
  </si>
  <si>
    <t>TC</t>
    <phoneticPr fontId="2" type="noConversion"/>
  </si>
  <si>
    <t>Mx. Reimb.</t>
    <phoneticPr fontId="2" type="noConversion"/>
  </si>
  <si>
    <t>Req. Reimb.</t>
    <phoneticPr fontId="2" type="noConversion"/>
  </si>
  <si>
    <t>Mx. Reimb.</t>
    <phoneticPr fontId="2" type="noConversion"/>
  </si>
  <si>
    <t>Req. Reimb.</t>
    <phoneticPr fontId="2" type="noConversion"/>
  </si>
  <si>
    <t>CNRS</t>
    <phoneticPr fontId="2" type="noConversion"/>
  </si>
  <si>
    <t>UCM</t>
    <phoneticPr fontId="2" type="noConversion"/>
  </si>
  <si>
    <t>TCD</t>
    <phoneticPr fontId="2" type="noConversion"/>
  </si>
</sst>
</file>

<file path=xl/styles.xml><?xml version="1.0" encoding="utf-8"?>
<styleSheet xmlns="http://schemas.openxmlformats.org/spreadsheetml/2006/main">
  <numFmts count="2">
    <numFmt numFmtId="164" formatCode="#,##0&quot;€&quot;"/>
    <numFmt numFmtId="166" formatCode="#,##0.00&quot;€&quot;"/>
  </numFmts>
  <fonts count="4">
    <font>
      <sz val="10"/>
      <name val="Verdana"/>
    </font>
    <font>
      <b/>
      <sz val="10"/>
      <name val="Verdana"/>
    </font>
    <font>
      <sz val="8"/>
      <name val="Verdana"/>
    </font>
    <font>
      <b/>
      <sz val="14"/>
      <name val="Verdana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4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6" fontId="0" fillId="0" borderId="0" xfId="0" applyNumberFormat="1"/>
    <xf numFmtId="166" fontId="0" fillId="0" borderId="0" xfId="0" applyNumberFormat="1"/>
    <xf numFmtId="166" fontId="0" fillId="0" borderId="4" xfId="0" applyNumberFormat="1" applyBorder="1"/>
    <xf numFmtId="166" fontId="0" fillId="0" borderId="0" xfId="0" applyNumberFormat="1" applyBorder="1"/>
    <xf numFmtId="166" fontId="0" fillId="0" borderId="11" xfId="0" applyNumberFormat="1" applyBorder="1"/>
    <xf numFmtId="166" fontId="0" fillId="0" borderId="12" xfId="0" applyNumberFormat="1" applyBorder="1"/>
    <xf numFmtId="166" fontId="0" fillId="0" borderId="1" xfId="0" applyNumberFormat="1" applyBorder="1"/>
    <xf numFmtId="166" fontId="0" fillId="0" borderId="2" xfId="0" applyNumberFormat="1" applyBorder="1"/>
    <xf numFmtId="0" fontId="1" fillId="0" borderId="9" xfId="0" applyFont="1" applyBorder="1" applyAlignment="1">
      <alignment horizontal="center"/>
    </xf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3" xfId="0" applyNumberFormat="1" applyFont="1" applyBorder="1"/>
    <xf numFmtId="0" fontId="1" fillId="0" borderId="0" xfId="0" applyFont="1"/>
    <xf numFmtId="166" fontId="1" fillId="0" borderId="0" xfId="0" applyNumberFormat="1" applyFont="1"/>
    <xf numFmtId="166" fontId="0" fillId="0" borderId="0" xfId="0" applyNumberFormat="1" applyBorder="1"/>
    <xf numFmtId="166" fontId="0" fillId="0" borderId="12" xfId="0" applyNumberFormat="1" applyBorder="1"/>
    <xf numFmtId="166" fontId="0" fillId="0" borderId="2" xfId="0" applyNumberForma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3" xfId="0" applyNumberFormat="1" applyFont="1" applyBorder="1"/>
    <xf numFmtId="166" fontId="1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K27"/>
  <sheetViews>
    <sheetView tabSelected="1" workbookViewId="0">
      <selection activeCell="K5" sqref="K5:K9"/>
    </sheetView>
  </sheetViews>
  <sheetFormatPr baseColWidth="10" defaultRowHeight="13"/>
  <cols>
    <col min="2" max="3" width="11.85546875" bestFit="1" customWidth="1"/>
    <col min="4" max="4" width="10.85546875" bestFit="1" customWidth="1"/>
    <col min="5" max="5" width="11.85546875" bestFit="1" customWidth="1"/>
    <col min="6" max="6" width="12.85546875" bestFit="1" customWidth="1"/>
    <col min="10" max="10" width="12.85546875" bestFit="1" customWidth="1"/>
  </cols>
  <sheetData>
    <row r="2" spans="1:11" ht="18">
      <c r="B2" s="36" t="s">
        <v>20</v>
      </c>
      <c r="C2" s="36"/>
      <c r="D2" s="36"/>
      <c r="E2" s="36"/>
      <c r="F2" s="36" t="s">
        <v>18</v>
      </c>
      <c r="G2" s="36"/>
      <c r="H2" s="36"/>
      <c r="I2" s="36" t="s">
        <v>19</v>
      </c>
      <c r="J2" s="36"/>
      <c r="K2" s="36"/>
    </row>
    <row r="3" spans="1:11">
      <c r="B3" s="3" t="s">
        <v>21</v>
      </c>
      <c r="C3" s="4" t="s">
        <v>22</v>
      </c>
      <c r="D3" s="4" t="s">
        <v>23</v>
      </c>
      <c r="E3" s="5" t="s">
        <v>24</v>
      </c>
      <c r="F3" s="3" t="s">
        <v>25</v>
      </c>
      <c r="G3" s="4" t="s">
        <v>26</v>
      </c>
      <c r="H3" s="5" t="s">
        <v>27</v>
      </c>
      <c r="I3" s="3" t="s">
        <v>21</v>
      </c>
      <c r="J3" s="4" t="s">
        <v>28</v>
      </c>
      <c r="K3" s="5" t="s">
        <v>29</v>
      </c>
    </row>
    <row r="4" spans="1:11">
      <c r="A4" t="s">
        <v>11</v>
      </c>
      <c r="B4" s="9">
        <v>297894</v>
      </c>
      <c r="C4" s="10">
        <v>230032</v>
      </c>
      <c r="D4" s="10"/>
      <c r="E4" s="11"/>
      <c r="F4" s="9">
        <v>511847</v>
      </c>
      <c r="G4" s="10">
        <v>408049</v>
      </c>
      <c r="H4" s="11">
        <v>408049</v>
      </c>
      <c r="I4" s="9">
        <f>B4+D4+F4</f>
        <v>809741</v>
      </c>
      <c r="J4" s="10">
        <f>C4+E4+G4</f>
        <v>638081</v>
      </c>
      <c r="K4" s="11">
        <f>C4+E4+H4</f>
        <v>638081</v>
      </c>
    </row>
    <row r="5" spans="1:11">
      <c r="A5" t="s">
        <v>12</v>
      </c>
      <c r="B5" s="6">
        <v>99467</v>
      </c>
      <c r="C5" s="7">
        <v>82037</v>
      </c>
      <c r="D5" s="7">
        <v>-2346</v>
      </c>
      <c r="E5" s="8">
        <v>-1745</v>
      </c>
      <c r="F5" s="6">
        <v>419381</v>
      </c>
      <c r="G5" s="7">
        <v>347095</v>
      </c>
      <c r="H5" s="8">
        <v>347095</v>
      </c>
      <c r="I5" s="6">
        <f t="shared" ref="I5:I9" si="0">B5+D5+F5</f>
        <v>516502</v>
      </c>
      <c r="J5" s="7">
        <f t="shared" ref="J5:J9" si="1">C5+E5+G5</f>
        <v>427387</v>
      </c>
      <c r="K5" s="8">
        <f t="shared" ref="K5:K9" si="2">C5+E5+H5</f>
        <v>427387</v>
      </c>
    </row>
    <row r="6" spans="1:11">
      <c r="A6" t="s">
        <v>13</v>
      </c>
      <c r="B6" s="6">
        <v>175746</v>
      </c>
      <c r="C6" s="7">
        <v>159841</v>
      </c>
      <c r="D6" s="7"/>
      <c r="E6" s="8"/>
      <c r="F6" s="6">
        <v>277222</v>
      </c>
      <c r="G6" s="7">
        <v>253083</v>
      </c>
      <c r="H6" s="8">
        <v>198019</v>
      </c>
      <c r="I6" s="6">
        <f t="shared" si="0"/>
        <v>452968</v>
      </c>
      <c r="J6" s="7">
        <f t="shared" si="1"/>
        <v>412924</v>
      </c>
      <c r="K6" s="8">
        <f t="shared" si="2"/>
        <v>357860</v>
      </c>
    </row>
    <row r="7" spans="1:11">
      <c r="A7" t="s">
        <v>14</v>
      </c>
      <c r="B7" s="6">
        <v>238488</v>
      </c>
      <c r="C7" s="7">
        <v>238293</v>
      </c>
      <c r="D7" s="7"/>
      <c r="E7" s="8"/>
      <c r="F7" s="6">
        <v>477679</v>
      </c>
      <c r="G7" s="7">
        <v>462501</v>
      </c>
      <c r="H7" s="8">
        <v>462501</v>
      </c>
      <c r="I7" s="6">
        <f t="shared" si="0"/>
        <v>716167</v>
      </c>
      <c r="J7" s="7">
        <f t="shared" si="1"/>
        <v>700794</v>
      </c>
      <c r="K7" s="8">
        <f t="shared" si="2"/>
        <v>700794</v>
      </c>
    </row>
    <row r="8" spans="1:11">
      <c r="A8" t="s">
        <v>15</v>
      </c>
      <c r="B8" s="6">
        <v>227612</v>
      </c>
      <c r="C8" s="7">
        <v>132308</v>
      </c>
      <c r="D8" s="7">
        <v>2520</v>
      </c>
      <c r="E8" s="8">
        <v>3254</v>
      </c>
      <c r="F8" s="6">
        <v>460283</v>
      </c>
      <c r="G8" s="7">
        <v>284938</v>
      </c>
      <c r="H8" s="8">
        <v>211525</v>
      </c>
      <c r="I8" s="6">
        <f t="shared" si="0"/>
        <v>690415</v>
      </c>
      <c r="J8" s="7">
        <f t="shared" si="1"/>
        <v>420500</v>
      </c>
      <c r="K8" s="8">
        <f t="shared" si="2"/>
        <v>347087</v>
      </c>
    </row>
    <row r="9" spans="1:11">
      <c r="A9" t="s">
        <v>16</v>
      </c>
      <c r="B9" s="6">
        <v>74213</v>
      </c>
      <c r="C9" s="7">
        <v>58514</v>
      </c>
      <c r="D9" s="7"/>
      <c r="E9" s="8"/>
      <c r="F9" s="6">
        <v>116108</v>
      </c>
      <c r="G9" s="7">
        <v>93151</v>
      </c>
      <c r="H9" s="8">
        <v>93151</v>
      </c>
      <c r="I9" s="6">
        <f t="shared" si="0"/>
        <v>190321</v>
      </c>
      <c r="J9" s="7">
        <f t="shared" si="1"/>
        <v>151665</v>
      </c>
      <c r="K9" s="8">
        <f t="shared" si="2"/>
        <v>151665</v>
      </c>
    </row>
    <row r="10" spans="1:11">
      <c r="A10" t="s">
        <v>17</v>
      </c>
      <c r="B10" s="12">
        <f t="shared" ref="B10:K10" si="3">SUM(B4:B9)</f>
        <v>1113420</v>
      </c>
      <c r="C10" s="13">
        <f t="shared" si="3"/>
        <v>901025</v>
      </c>
      <c r="D10" s="13">
        <f t="shared" si="3"/>
        <v>174</v>
      </c>
      <c r="E10" s="14">
        <f t="shared" si="3"/>
        <v>1509</v>
      </c>
      <c r="F10" s="12">
        <f t="shared" si="3"/>
        <v>2262520</v>
      </c>
      <c r="G10" s="13">
        <f t="shared" si="3"/>
        <v>1848817</v>
      </c>
      <c r="H10" s="14">
        <f t="shared" si="3"/>
        <v>1720340</v>
      </c>
      <c r="I10" s="12">
        <f t="shared" si="3"/>
        <v>3376114</v>
      </c>
      <c r="J10" s="13">
        <f t="shared" si="3"/>
        <v>2751351</v>
      </c>
      <c r="K10" s="14">
        <f t="shared" si="3"/>
        <v>2622874</v>
      </c>
    </row>
    <row r="11" spans="1:11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B12" s="2"/>
      <c r="C12" s="2"/>
      <c r="D12" s="2"/>
      <c r="E12" s="2" t="s">
        <v>10</v>
      </c>
      <c r="F12" s="2">
        <f>F10+D10</f>
        <v>2262694</v>
      </c>
      <c r="G12" s="2">
        <f>G10+E10</f>
        <v>1850326</v>
      </c>
      <c r="H12" s="2">
        <f>H10+E10</f>
        <v>1721849</v>
      </c>
      <c r="I12" s="2"/>
      <c r="J12" s="2"/>
      <c r="K12" s="2"/>
    </row>
    <row r="16" spans="1:11">
      <c r="B16" s="3" t="s">
        <v>2</v>
      </c>
      <c r="C16" s="4" t="s">
        <v>3</v>
      </c>
      <c r="D16" s="4" t="s">
        <v>4</v>
      </c>
      <c r="E16" s="4" t="s">
        <v>8</v>
      </c>
      <c r="F16" s="23" t="s">
        <v>5</v>
      </c>
      <c r="G16" s="1"/>
      <c r="H16" s="3" t="s">
        <v>6</v>
      </c>
      <c r="I16" s="4" t="s">
        <v>7</v>
      </c>
      <c r="J16" s="23" t="s">
        <v>0</v>
      </c>
    </row>
    <row r="17" spans="1:10">
      <c r="A17" t="s">
        <v>30</v>
      </c>
      <c r="B17" s="21">
        <v>470043</v>
      </c>
      <c r="C17" s="22">
        <v>258523.65</v>
      </c>
      <c r="D17" s="22">
        <v>176157.25</v>
      </c>
      <c r="E17" s="22">
        <f>SUM(C17:D17)</f>
        <v>434680.9</v>
      </c>
      <c r="F17" s="24">
        <f>MIN(K4,B17)-E17</f>
        <v>35362.099999999977</v>
      </c>
      <c r="G17" s="15"/>
      <c r="H17" s="21">
        <f>MAX(J4-B17, 0)</f>
        <v>168038</v>
      </c>
      <c r="I17" s="31">
        <f>(H17/$H$23)*$F$27</f>
        <v>5780.2943799071518</v>
      </c>
      <c r="J17" s="32">
        <f>F17+I17</f>
        <v>41142.394379907128</v>
      </c>
    </row>
    <row r="18" spans="1:10">
      <c r="A18" t="s">
        <v>31</v>
      </c>
      <c r="B18" s="17">
        <v>437787</v>
      </c>
      <c r="C18" s="18">
        <v>240782.85</v>
      </c>
      <c r="D18" s="18">
        <v>62823.48</v>
      </c>
      <c r="E18" s="18">
        <f t="shared" ref="E18:E22" si="4">SUM(C18:D18)</f>
        <v>303606.33</v>
      </c>
      <c r="F18" s="25">
        <f t="shared" ref="F18:F22" si="5">MIN(K5,B18)-E18</f>
        <v>123780.66999999998</v>
      </c>
      <c r="G18" s="15"/>
      <c r="H18" s="17">
        <f t="shared" ref="H18:H22" si="6">MAX(J5-B18, 0)</f>
        <v>0</v>
      </c>
      <c r="I18" s="29">
        <f t="shared" ref="I18:I22" si="7">(H18/$H$23)*$F$27</f>
        <v>0</v>
      </c>
      <c r="J18" s="33">
        <f t="shared" ref="J18:J23" si="8">F18+I18</f>
        <v>123780.66999999998</v>
      </c>
    </row>
    <row r="19" spans="1:10">
      <c r="A19" t="s">
        <v>13</v>
      </c>
      <c r="B19" s="17">
        <v>349746</v>
      </c>
      <c r="C19" s="18">
        <v>192360.3</v>
      </c>
      <c r="D19" s="18">
        <v>122405.36</v>
      </c>
      <c r="E19" s="18">
        <f t="shared" si="4"/>
        <v>314765.65999999997</v>
      </c>
      <c r="F19" s="25">
        <f t="shared" si="5"/>
        <v>34980.340000000026</v>
      </c>
      <c r="G19" s="15"/>
      <c r="H19" s="17">
        <f t="shared" si="6"/>
        <v>63178</v>
      </c>
      <c r="I19" s="29">
        <f t="shared" si="7"/>
        <v>2173.2431850758403</v>
      </c>
      <c r="J19" s="33">
        <f t="shared" si="8"/>
        <v>37153.58318507587</v>
      </c>
    </row>
    <row r="20" spans="1:10">
      <c r="A20" t="s">
        <v>14</v>
      </c>
      <c r="B20" s="17">
        <v>537993</v>
      </c>
      <c r="C20" s="18">
        <v>295896.15000000002</v>
      </c>
      <c r="D20" s="18">
        <v>182483.47</v>
      </c>
      <c r="E20" s="18">
        <f t="shared" si="4"/>
        <v>478379.62</v>
      </c>
      <c r="F20" s="25">
        <f t="shared" si="5"/>
        <v>59613.380000000005</v>
      </c>
      <c r="G20" s="15"/>
      <c r="H20" s="17">
        <f t="shared" si="6"/>
        <v>162801</v>
      </c>
      <c r="I20" s="29">
        <f t="shared" si="7"/>
        <v>5600.148212566588</v>
      </c>
      <c r="J20" s="33">
        <f t="shared" si="8"/>
        <v>65213.528212566591</v>
      </c>
    </row>
    <row r="21" spans="1:10">
      <c r="A21" t="s">
        <v>15</v>
      </c>
      <c r="B21" s="17">
        <v>347087</v>
      </c>
      <c r="C21" s="18">
        <v>190897.85</v>
      </c>
      <c r="D21" s="18">
        <v>101320.74</v>
      </c>
      <c r="E21" s="18">
        <f t="shared" si="4"/>
        <v>292218.59000000003</v>
      </c>
      <c r="F21" s="25">
        <f t="shared" si="5"/>
        <v>54868.409999999974</v>
      </c>
      <c r="G21" s="15"/>
      <c r="H21" s="17">
        <f t="shared" si="6"/>
        <v>73413</v>
      </c>
      <c r="I21" s="29">
        <f t="shared" si="7"/>
        <v>2525.3142224504204</v>
      </c>
      <c r="J21" s="33">
        <f t="shared" si="8"/>
        <v>57393.724222450393</v>
      </c>
    </row>
    <row r="22" spans="1:10">
      <c r="A22" t="s">
        <v>32</v>
      </c>
      <c r="B22" s="19">
        <v>157344</v>
      </c>
      <c r="C22" s="20">
        <v>86539.199999999997</v>
      </c>
      <c r="D22" s="20">
        <v>44809.7</v>
      </c>
      <c r="E22" s="20">
        <f t="shared" si="4"/>
        <v>131348.9</v>
      </c>
      <c r="F22" s="26">
        <f t="shared" si="5"/>
        <v>20316.100000000006</v>
      </c>
      <c r="G22" s="15"/>
      <c r="H22" s="19">
        <f t="shared" si="6"/>
        <v>0</v>
      </c>
      <c r="I22" s="30">
        <f t="shared" si="7"/>
        <v>0</v>
      </c>
      <c r="J22" s="34">
        <f t="shared" si="8"/>
        <v>20316.100000000006</v>
      </c>
    </row>
    <row r="23" spans="1:10">
      <c r="A23" t="s">
        <v>17</v>
      </c>
      <c r="B23" s="19">
        <f>SUM(B17:B22)</f>
        <v>2300000</v>
      </c>
      <c r="C23" s="20">
        <f>SUM(C17:C22)</f>
        <v>1265000</v>
      </c>
      <c r="D23" s="20">
        <f>SUM(D17:D22)</f>
        <v>690000</v>
      </c>
      <c r="E23" s="20">
        <f>SUM(C23:D23)</f>
        <v>1955000</v>
      </c>
      <c r="F23" s="26">
        <f>SUM(F17:F22)</f>
        <v>328921</v>
      </c>
      <c r="H23" s="19">
        <f>SUM(H17:H22)</f>
        <v>467430</v>
      </c>
      <c r="I23" s="30">
        <f>SUM(I17:I22)</f>
        <v>16079.000000000002</v>
      </c>
      <c r="J23" s="34">
        <f t="shared" si="8"/>
        <v>345000</v>
      </c>
    </row>
    <row r="24" spans="1:10">
      <c r="F24" s="27"/>
      <c r="J24" s="27"/>
    </row>
    <row r="25" spans="1:10">
      <c r="E25" t="s">
        <v>9</v>
      </c>
      <c r="F25" s="28">
        <f>E23+F23</f>
        <v>2283921</v>
      </c>
      <c r="J25" s="35">
        <f>E23+J23</f>
        <v>2300000</v>
      </c>
    </row>
    <row r="27" spans="1:10">
      <c r="E27" t="s">
        <v>1</v>
      </c>
      <c r="F27" s="16">
        <f>B23-F25</f>
        <v>16079</v>
      </c>
    </row>
  </sheetData>
  <mergeCells count="3">
    <mergeCell ref="B2:E2"/>
    <mergeCell ref="F2:H2"/>
    <mergeCell ref="I2:K2"/>
  </mergeCells>
  <phoneticPr fontId="2" type="noConversion"/>
  <pageMargins left="0.75" right="0.75" top="1" bottom="1" header="0.5" footer="0.5"/>
  <pageSetup paperSize="10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SixSq Sàrl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</cp:lastModifiedBy>
  <dcterms:created xsi:type="dcterms:W3CDTF">2012-09-28T08:50:49Z</dcterms:created>
  <dcterms:modified xsi:type="dcterms:W3CDTF">2012-10-01T10:07:50Z</dcterms:modified>
</cp:coreProperties>
</file>